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6. Июнь\"/>
    </mc:Choice>
  </mc:AlternateContent>
  <bookViews>
    <workbookView xWindow="0" yWindow="0" windowWidth="20490" windowHeight="7650" tabRatio="781"/>
  </bookViews>
  <sheets>
    <sheet name="Справка о потребленных КУ" sheetId="9" r:id="rId1"/>
    <sheet name="ТКО" sheetId="10" r:id="rId2"/>
  </sheets>
  <calcPr calcId="162913" refMode="R1C1"/>
  <customWorkbookViews>
    <customWorkbookView name="Marina - Личное представление" guid="{10881D0E-2DB2-4DA9-AE00-78839631973D}" mergeInterval="0" personalView="1" maximized="1" xWindow="1" yWindow="1" windowWidth="1436" windowHeight="647" tabRatio="678" activeSheetId="2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User - Личное представление" guid="{E53493CC-D9FD-4125-B171-2DBBE5676FFC}" mergeInterval="0" personalView="1" maximized="1" windowWidth="1362" windowHeight="543" tabRatio="781" activeSheetId="9"/>
  </customWorkbookViews>
</workbook>
</file>

<file path=xl/calcChain.xml><?xml version="1.0" encoding="utf-8"?>
<calcChain xmlns="http://schemas.openxmlformats.org/spreadsheetml/2006/main">
  <c r="F8" i="9" l="1"/>
  <c r="F7" i="9"/>
  <c r="F6" i="9" s="1"/>
  <c r="H13" i="10" l="1"/>
  <c r="E7" i="10"/>
  <c r="E5" i="10"/>
  <c r="G23" i="10"/>
  <c r="G6" i="10" s="1"/>
  <c r="D23" i="10"/>
  <c r="H7" i="10" l="1"/>
  <c r="I7" i="10" s="1"/>
  <c r="H19" i="10" l="1"/>
  <c r="H20" i="10"/>
  <c r="E6" i="9" l="1"/>
  <c r="H5" i="10" l="1"/>
  <c r="H15" i="10"/>
  <c r="H18" i="10"/>
  <c r="H17" i="10"/>
  <c r="H16" i="10"/>
  <c r="H14" i="10"/>
  <c r="H23" i="10" l="1"/>
  <c r="H6" i="10" s="1"/>
  <c r="I6" i="10" l="1"/>
  <c r="I8" i="10" s="1"/>
  <c r="H8" i="10"/>
  <c r="G6" i="9"/>
  <c r="F9" i="9"/>
  <c r="E9" i="9" l="1"/>
</calcChain>
</file>

<file path=xl/sharedStrings.xml><?xml version="1.0" encoding="utf-8"?>
<sst xmlns="http://schemas.openxmlformats.org/spreadsheetml/2006/main" count="70" uniqueCount="64">
  <si>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</si>
  <si>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</si>
  <si>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</si>
  <si>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</si>
  <si>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</si>
  <si>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</si>
  <si>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</si>
  <si>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</si>
  <si>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</si>
  <si>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</si>
  <si>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</si>
  <si>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</si>
  <si>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</si>
  <si>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</si>
  <si>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</si>
  <si>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</si>
  <si>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</si>
  <si>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</si>
  <si>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</si>
  <si>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</si>
  <si>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</si>
  <si>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</si>
  <si>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</si>
  <si>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</si>
  <si>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</si>
  <si>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</si>
  <si>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</si>
  <si>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</si>
  <si>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</si>
  <si>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</si>
  <si>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</si>
  <si>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</si>
  <si>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</si>
  <si>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</si>
  <si>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</si>
  <si>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</si>
  <si>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</si>
  <si>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</si>
  <si>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</si>
  <si>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</si>
  <si>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</si>
  <si>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</si>
  <si>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</si>
  <si>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</si>
  <si>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</si>
  <si>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</si>
  <si>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</si>
  <si>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</si>
  <si>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</si>
  <si>
    <t>СПРО-2021-7453550 от 28.10.2021</t>
  </si>
  <si>
    <t>Фомичева Е.Л.</t>
  </si>
  <si>
    <t>К1пом. 08</t>
  </si>
  <si>
    <t>СПРО-2020-7453202 ОТ 18.08.2020</t>
  </si>
  <si>
    <t>Кованцев</t>
  </si>
  <si>
    <t>К2 пом. 03</t>
  </si>
  <si>
    <t>Смешанные ТКО с учетом прямых договоров</t>
  </si>
  <si>
    <t>СПРО-2021-7454796 ОТ 10.03.2022</t>
  </si>
  <si>
    <t>АРГО</t>
  </si>
  <si>
    <t>К1пом. 20</t>
  </si>
  <si>
    <t>СПРО-2021-7454796 ОТ 10.03.2023</t>
  </si>
  <si>
    <t>Вкусвил</t>
  </si>
  <si>
    <t>К2 пом. 6</t>
  </si>
  <si>
    <t>Отчет по вывозу ТКО за июнь 2022 г.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</si>
  <si>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                                 Ленинский пр., д.1к.3</t>
    </r>
    <r>
      <rPr>
        <b/>
        <sz val="10"/>
        <rFont val="Times New Roman"/>
        <family val="1"/>
        <charset val="204"/>
      </rPr>
      <t xml:space="preserve"> июнь 2022</t>
    </r>
    <r>
      <rPr>
        <b/>
        <sz val="12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</si>
</sst>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(* #,##0.00_);_(* \(#,##0.00\);_(* &quot;-&quot;??_);_(@_)"/>
    <numFmt numFmtId="166" formatCode="0.0"/>
    <numFmt numFmtId="169" formatCode="_-* #,##0_р_._-;\-* #,##0_р_._-;_-* &quot;-&quot;??_р_._-;_-@_-"/>
  </numFmts>
  <fonts count="25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ms Rmn Cy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wrapText="1"/>
    </xf>
    <xf numFmtId="2" fontId="5" fillId="0" borderId="0" xfId="0" applyNumberFormat="1" applyFont="1" applyAlignment="1">
      <alignment wrapText="1"/>
    </xf>
    <xf numFmtId="166" fontId="5" fillId="0" borderId="0" xfId="0" applyNumberFormat="1" applyFont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166" fontId="10" fillId="0" borderId="0" xfId="0" applyNumberFormat="1" applyFont="1" applyAlignment="1">
      <alignment wrapText="1"/>
    </xf>
    <xf numFmtId="0" fontId="8" fillId="0" borderId="3" xfId="0" applyFont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1" fontId="7" fillId="2" borderId="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69" fontId="7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7" fillId="2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8" fillId="0" borderId="3" xfId="0" applyFont="1" applyBorder="1"/>
    <xf numFmtId="2" fontId="8" fillId="0" borderId="3" xfId="0" applyNumberFormat="1" applyFont="1" applyBorder="1"/>
    <xf numFmtId="0" fontId="6" fillId="0" borderId="3" xfId="0" applyFont="1" applyBorder="1"/>
    <xf numFmtId="165" fontId="18" fillId="3" borderId="3" xfId="1" applyFont="1" applyFill="1" applyBorder="1"/>
    <xf numFmtId="2" fontId="7" fillId="2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14">
    <cellStyle name="Обычный" xfId="0" builtinId="0"/>
    <cellStyle name="Обычный 2" xfId="3"/>
    <cellStyle name="Обычный 2 19" xfId="5"/>
    <cellStyle name="Обычный 2 20" xfId="6"/>
    <cellStyle name="Обычный 2 22" xfId="7"/>
    <cellStyle name="Обычный 2 24" xfId="8"/>
    <cellStyle name="Обычный 3" xfId="4"/>
    <cellStyle name="Обычный 3 2" xfId="9"/>
    <cellStyle name="Финансовый" xfId="1" builtinId="3"/>
    <cellStyle name="Финансовый 2" xfId="2"/>
    <cellStyle name="Финансовый 2 2" xfId="11"/>
    <cellStyle name="Финансовый 3" xfId="10"/>
    <cellStyle name="Финансовый 3 2" xfId="12"/>
    <cellStyle name="Финансовый 4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Normal="100" workbookViewId="0">
      <selection activeCell="G10" sqref="G10"/>
    </sheetView>
  </sheetViews>
  <sheetFormatPr defaultColWidth="9.140625" defaultRowHeight="11.25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>
      <c r="A1" s="43" t="s">
        <v>63</v>
      </c>
      <c r="B1" s="44"/>
      <c r="C1" s="44"/>
      <c r="D1" s="44"/>
      <c r="E1" s="44"/>
      <c r="F1" s="44"/>
      <c r="G1" s="45"/>
    </row>
    <row r="2" spans="1:11" ht="22.5" customHeight="1">
      <c r="A2" s="46" t="s">
        <v>2</v>
      </c>
      <c r="B2" s="46" t="s">
        <v>3</v>
      </c>
      <c r="C2" s="46" t="s">
        <v>4</v>
      </c>
      <c r="D2" s="46" t="s">
        <v>19</v>
      </c>
      <c r="E2" s="46" t="s">
        <v>5</v>
      </c>
      <c r="F2" s="46"/>
      <c r="G2" s="46"/>
    </row>
    <row r="3" spans="1:11" ht="19.5" customHeight="1">
      <c r="A3" s="46"/>
      <c r="B3" s="46"/>
      <c r="C3" s="46"/>
      <c r="D3" s="46"/>
      <c r="E3" s="46" t="s">
        <v>6</v>
      </c>
      <c r="F3" s="46"/>
      <c r="G3" s="46" t="s">
        <v>7</v>
      </c>
    </row>
    <row r="4" spans="1:11" ht="40.5" customHeight="1" thickBot="1">
      <c r="A4" s="46"/>
      <c r="B4" s="46"/>
      <c r="C4" s="46"/>
      <c r="D4" s="46"/>
      <c r="E4" s="12" t="s">
        <v>22</v>
      </c>
      <c r="F4" s="4" t="s">
        <v>8</v>
      </c>
      <c r="G4" s="46"/>
    </row>
    <row r="5" spans="1:11" ht="21.75" customHeight="1" thickBot="1">
      <c r="A5" s="9" t="s">
        <v>18</v>
      </c>
      <c r="B5" s="7" t="s">
        <v>9</v>
      </c>
      <c r="C5" s="4" t="s">
        <v>10</v>
      </c>
      <c r="D5" s="42">
        <v>76667.929999999993</v>
      </c>
      <c r="E5" s="35"/>
      <c r="F5" s="13"/>
      <c r="G5" s="13"/>
    </row>
    <row r="6" spans="1:11" ht="39.75" customHeight="1">
      <c r="A6" s="9" t="s">
        <v>18</v>
      </c>
      <c r="B6" s="7" t="s">
        <v>13</v>
      </c>
      <c r="C6" s="4" t="s">
        <v>10</v>
      </c>
      <c r="D6" s="14"/>
      <c r="E6" s="36">
        <f>E7*0.051</f>
        <v>18.716999999999999</v>
      </c>
      <c r="F6" s="36">
        <f>F7*0.051</f>
        <v>7.4128499999999988</v>
      </c>
      <c r="G6" s="36">
        <f t="shared" ref="G6" si="0">G7*0.051</f>
        <v>0.56099999999999994</v>
      </c>
      <c r="H6" s="3"/>
      <c r="I6" s="18"/>
      <c r="J6" s="20"/>
    </row>
    <row r="7" spans="1:11" ht="39.75" customHeight="1">
      <c r="A7" s="9" t="s">
        <v>11</v>
      </c>
      <c r="B7" s="5" t="s">
        <v>21</v>
      </c>
      <c r="C7" s="4" t="s">
        <v>15</v>
      </c>
      <c r="D7" s="14"/>
      <c r="E7" s="22">
        <v>367</v>
      </c>
      <c r="F7" s="22">
        <f>45*3.23</f>
        <v>145.35</v>
      </c>
      <c r="G7" s="23">
        <v>11</v>
      </c>
      <c r="H7" s="3"/>
      <c r="I7" s="19"/>
      <c r="J7" s="21"/>
      <c r="K7" s="17"/>
    </row>
    <row r="8" spans="1:11" ht="24" customHeight="1">
      <c r="A8" s="9" t="s">
        <v>11</v>
      </c>
      <c r="B8" s="5" t="s">
        <v>20</v>
      </c>
      <c r="C8" s="4" t="s">
        <v>15</v>
      </c>
      <c r="D8" s="16"/>
      <c r="E8" s="22">
        <v>684</v>
      </c>
      <c r="F8" s="22">
        <f>45*4.33</f>
        <v>194.85</v>
      </c>
      <c r="G8" s="23">
        <v>11</v>
      </c>
      <c r="H8" s="3"/>
    </row>
    <row r="9" spans="1:11" ht="24" customHeight="1">
      <c r="A9" s="9" t="s">
        <v>11</v>
      </c>
      <c r="B9" s="8" t="s">
        <v>16</v>
      </c>
      <c r="C9" s="4" t="s">
        <v>15</v>
      </c>
      <c r="D9" s="14"/>
      <c r="E9" s="22">
        <f>E7+E8</f>
        <v>1051</v>
      </c>
      <c r="F9" s="22">
        <f>F7+F8</f>
        <v>340.2</v>
      </c>
      <c r="G9" s="23">
        <v>22</v>
      </c>
      <c r="H9" s="2"/>
    </row>
    <row r="10" spans="1:11" ht="24" customHeight="1">
      <c r="A10" s="9" t="s">
        <v>14</v>
      </c>
      <c r="B10" s="7" t="s">
        <v>17</v>
      </c>
      <c r="C10" s="4" t="s">
        <v>12</v>
      </c>
      <c r="D10" s="14"/>
      <c r="E10" s="25">
        <v>29683</v>
      </c>
      <c r="F10" s="13"/>
      <c r="G10" s="24">
        <v>6022</v>
      </c>
      <c r="H10" s="6"/>
    </row>
    <row r="15" spans="1:11">
      <c r="I15" s="2"/>
    </row>
    <row r="16" spans="1:11">
      <c r="H16" s="15"/>
      <c r="I16" s="2"/>
    </row>
    <row r="17" spans="9:9">
      <c r="I17" s="2"/>
    </row>
    <row r="18" spans="9:9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0881D0E-2DB2-4DA9-AE00-78839631973D}">
      <selection activeCell="K18" sqref="K18"/>
      <pageMargins left="0.7" right="0.7" top="0.75" bottom="0.75" header="0.3" footer="0.3"/>
      <pageSetup paperSize="9" orientation="landscape" r:id="rId1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4"/>
    </customSheetView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23"/>
  <sheetViews>
    <sheetView topLeftCell="B1" workbookViewId="0">
      <selection activeCell="I8" sqref="I8"/>
    </sheetView>
  </sheetViews>
  <sheetFormatPr defaultRowHeight="12.75"/>
  <cols>
    <col min="1" max="1" width="38.140625" style="10" customWidth="1"/>
    <col min="2" max="2" width="31.28515625" style="10" customWidth="1"/>
    <col min="3" max="3" width="9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>
      <c r="A2" s="48" t="s">
        <v>62</v>
      </c>
      <c r="B2" s="48"/>
      <c r="C2" s="48"/>
      <c r="D2" s="48"/>
      <c r="E2" s="48"/>
      <c r="F2" s="48"/>
      <c r="G2" s="48"/>
      <c r="H2" s="48"/>
      <c r="I2"/>
    </row>
    <row r="3" spans="1:9">
      <c r="A3"/>
      <c r="B3"/>
      <c r="C3"/>
      <c r="D3"/>
      <c r="E3"/>
      <c r="F3"/>
      <c r="G3"/>
      <c r="H3"/>
      <c r="I3"/>
    </row>
    <row r="4" spans="1:9">
      <c r="A4" s="49" t="s">
        <v>23</v>
      </c>
      <c r="B4" s="49"/>
      <c r="C4" s="49"/>
      <c r="D4" s="49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>
      <c r="A5" s="50" t="s">
        <v>27</v>
      </c>
      <c r="B5" s="50"/>
      <c r="C5" s="50"/>
      <c r="D5" s="50"/>
      <c r="E5" s="11">
        <f>11288.3+11665.5+12128.7-920.6</f>
        <v>34161.9</v>
      </c>
      <c r="F5" s="29">
        <v>891.53</v>
      </c>
      <c r="G5" s="29">
        <v>234.21</v>
      </c>
      <c r="H5" s="30">
        <f>G5*F5</f>
        <v>208805.24129999999</v>
      </c>
      <c r="I5" s="31"/>
    </row>
    <row r="6" spans="1:9" ht="18.75">
      <c r="A6" s="50" t="s">
        <v>55</v>
      </c>
      <c r="B6" s="50"/>
      <c r="C6" s="50"/>
      <c r="D6" s="50"/>
      <c r="E6" s="11"/>
      <c r="F6" s="29"/>
      <c r="G6" s="29">
        <f>G5-G23</f>
        <v>206.988</v>
      </c>
      <c r="H6" s="41">
        <f>H5-H23</f>
        <v>188683.82449</v>
      </c>
      <c r="I6" s="31">
        <f>H6/E5</f>
        <v>5.5232239568056807</v>
      </c>
    </row>
    <row r="7" spans="1:9" ht="18.75">
      <c r="A7" s="51" t="s">
        <v>28</v>
      </c>
      <c r="B7" s="52"/>
      <c r="C7" s="52"/>
      <c r="D7" s="53"/>
      <c r="E7" s="11">
        <f>11288.3+11665.5+12128.7-920.6</f>
        <v>34161.9</v>
      </c>
      <c r="F7" s="29">
        <v>891.53</v>
      </c>
      <c r="G7" s="29">
        <v>0.9</v>
      </c>
      <c r="H7" s="41">
        <f>F7*G7*10.14</f>
        <v>8136.1027800000002</v>
      </c>
      <c r="I7" s="31">
        <f>H7/E7</f>
        <v>0.23816306411528632</v>
      </c>
    </row>
    <row r="8" spans="1:9" ht="20.25">
      <c r="A8" s="47" t="s">
        <v>29</v>
      </c>
      <c r="B8" s="47"/>
      <c r="C8" s="47"/>
      <c r="D8" s="47"/>
      <c r="E8" s="32"/>
      <c r="F8" s="28"/>
      <c r="G8" s="28"/>
      <c r="H8" s="33">
        <f>SUM(H6:H7)</f>
        <v>196819.92726999999</v>
      </c>
      <c r="I8" s="34">
        <f>SUM(I5:I7)</f>
        <v>5.7613870209209672</v>
      </c>
    </row>
    <row r="12" spans="1:9" ht="15.75">
      <c r="A12" s="37" t="s">
        <v>30</v>
      </c>
      <c r="B12" s="37"/>
      <c r="C12" s="37"/>
      <c r="D12" s="37"/>
      <c r="E12" s="37"/>
      <c r="F12" s="37"/>
      <c r="G12" s="37"/>
      <c r="H12" s="37"/>
    </row>
    <row r="13" spans="1:9" ht="15.75">
      <c r="A13" s="38">
        <v>1</v>
      </c>
      <c r="B13" s="38" t="s">
        <v>31</v>
      </c>
      <c r="C13" s="38"/>
      <c r="D13" s="38">
        <v>93.6</v>
      </c>
      <c r="E13" s="38" t="s">
        <v>32</v>
      </c>
      <c r="F13" s="38" t="s">
        <v>33</v>
      </c>
      <c r="G13" s="38">
        <v>0.72</v>
      </c>
      <c r="H13" s="39">
        <f>F5*G13</f>
        <v>641.90159999999992</v>
      </c>
    </row>
    <row r="14" spans="1:9" ht="15.75">
      <c r="A14" s="38">
        <v>2</v>
      </c>
      <c r="B14" s="38" t="s">
        <v>34</v>
      </c>
      <c r="C14" s="38"/>
      <c r="D14" s="38">
        <v>86.1</v>
      </c>
      <c r="E14" s="38" t="s">
        <v>35</v>
      </c>
      <c r="F14" s="38" t="s">
        <v>36</v>
      </c>
      <c r="G14" s="38">
        <v>0.43049999999999999</v>
      </c>
      <c r="H14" s="39">
        <f>F5*G14</f>
        <v>383.80366499999997</v>
      </c>
    </row>
    <row r="15" spans="1:9" ht="15.75">
      <c r="A15" s="38">
        <v>3</v>
      </c>
      <c r="B15" s="38" t="s">
        <v>37</v>
      </c>
      <c r="C15" s="38"/>
      <c r="D15" s="38">
        <v>56.8</v>
      </c>
      <c r="E15" s="38" t="s">
        <v>38</v>
      </c>
      <c r="F15" s="38" t="s">
        <v>39</v>
      </c>
      <c r="G15" s="38">
        <v>3.4864999999999999</v>
      </c>
      <c r="H15" s="39">
        <f>F5*G15</f>
        <v>3108.3193449999999</v>
      </c>
    </row>
    <row r="16" spans="1:9" ht="15.75">
      <c r="A16" s="38">
        <v>4</v>
      </c>
      <c r="B16" s="38" t="s">
        <v>40</v>
      </c>
      <c r="C16" s="38"/>
      <c r="D16" s="38">
        <v>108.3</v>
      </c>
      <c r="E16" s="38" t="s">
        <v>41</v>
      </c>
      <c r="F16" s="38" t="s">
        <v>42</v>
      </c>
      <c r="G16" s="38">
        <v>0.8</v>
      </c>
      <c r="H16" s="39">
        <f>F5*G16</f>
        <v>713.22400000000005</v>
      </c>
    </row>
    <row r="17" spans="1:8" ht="15.75">
      <c r="A17" s="38">
        <v>5</v>
      </c>
      <c r="B17" s="38" t="s">
        <v>43</v>
      </c>
      <c r="C17" s="38"/>
      <c r="D17" s="38">
        <v>69.2</v>
      </c>
      <c r="E17" s="38" t="s">
        <v>44</v>
      </c>
      <c r="F17" s="38" t="s">
        <v>45</v>
      </c>
      <c r="G17" s="38">
        <v>0.28999999999999998</v>
      </c>
      <c r="H17" s="39">
        <f>F5*G17</f>
        <v>258.5437</v>
      </c>
    </row>
    <row r="18" spans="1:8" ht="15.75">
      <c r="A18" s="38">
        <v>6</v>
      </c>
      <c r="B18" s="38" t="s">
        <v>46</v>
      </c>
      <c r="C18" s="38"/>
      <c r="D18" s="38">
        <v>121</v>
      </c>
      <c r="E18" s="38" t="s">
        <v>47</v>
      </c>
      <c r="F18" s="38" t="s">
        <v>48</v>
      </c>
      <c r="G18" s="38">
        <v>6.9</v>
      </c>
      <c r="H18" s="39">
        <f>F5*G18</f>
        <v>6151.5569999999998</v>
      </c>
    </row>
    <row r="19" spans="1:8" ht="15.75">
      <c r="A19" s="38">
        <v>7</v>
      </c>
      <c r="B19" s="38" t="s">
        <v>49</v>
      </c>
      <c r="C19" s="38"/>
      <c r="D19" s="38">
        <v>131</v>
      </c>
      <c r="E19" s="38" t="s">
        <v>50</v>
      </c>
      <c r="F19" s="38" t="s">
        <v>51</v>
      </c>
      <c r="G19" s="38">
        <v>2.85</v>
      </c>
      <c r="H19" s="39">
        <f>F5*G19</f>
        <v>2540.8604999999998</v>
      </c>
    </row>
    <row r="20" spans="1:8" ht="15.75">
      <c r="A20" s="38">
        <v>8</v>
      </c>
      <c r="B20" s="38" t="s">
        <v>52</v>
      </c>
      <c r="C20" s="38"/>
      <c r="D20" s="38">
        <v>36.4</v>
      </c>
      <c r="E20" s="38" t="s">
        <v>53</v>
      </c>
      <c r="F20" s="38" t="s">
        <v>54</v>
      </c>
      <c r="G20" s="38">
        <v>1.9</v>
      </c>
      <c r="H20" s="39">
        <f t="shared" ref="H20" si="0">F7*G20</f>
        <v>1693.9069999999999</v>
      </c>
    </row>
    <row r="21" spans="1:8" ht="15.75">
      <c r="A21" s="38">
        <v>9</v>
      </c>
      <c r="B21" s="38" t="s">
        <v>56</v>
      </c>
      <c r="C21" s="38"/>
      <c r="D21" s="38">
        <v>106.9</v>
      </c>
      <c r="E21" s="38" t="s">
        <v>57</v>
      </c>
      <c r="F21" s="38" t="s">
        <v>58</v>
      </c>
      <c r="G21" s="38">
        <v>5.3449999999999998</v>
      </c>
      <c r="H21" s="39">
        <v>4629.3</v>
      </c>
    </row>
    <row r="22" spans="1:8" ht="15.75">
      <c r="A22" s="38">
        <v>10</v>
      </c>
      <c r="B22" s="38" t="s">
        <v>59</v>
      </c>
      <c r="C22" s="38"/>
      <c r="D22" s="38">
        <v>111.3</v>
      </c>
      <c r="E22" s="38" t="s">
        <v>60</v>
      </c>
      <c r="F22" s="38" t="s">
        <v>61</v>
      </c>
      <c r="G22" s="38">
        <v>4.5</v>
      </c>
      <c r="H22" s="39">
        <v>0</v>
      </c>
    </row>
    <row r="23" spans="1:8" ht="15.75">
      <c r="A23" s="38"/>
      <c r="B23" s="38"/>
      <c r="C23" s="38"/>
      <c r="D23" s="39">
        <f>SUM(D13:D22)</f>
        <v>920.59999999999991</v>
      </c>
      <c r="E23" s="38"/>
      <c r="F23" s="38"/>
      <c r="G23" s="40">
        <f>SUM(G13:G22)</f>
        <v>27.221999999999998</v>
      </c>
      <c r="H23" s="39">
        <f>SUM(H13:H22)</f>
        <v>20121.416809999999</v>
      </c>
    </row>
  </sheetData>
  <customSheetViews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1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4"/>
    </customSheetView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6">
    <mergeCell ref="A8:D8"/>
    <mergeCell ref="A2:H2"/>
    <mergeCell ref="A4:D4"/>
    <mergeCell ref="A5:D5"/>
    <mergeCell ref="A7:D7"/>
    <mergeCell ref="A6:D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2022-06-21T14:07:27Z</cp:lastPrinted>
  <dcterms:created xsi:type="dcterms:W3CDTF">1996-10-08T23:32:33Z</dcterms:created>
  <dcterms:modified xsi:type="dcterms:W3CDTF">2022-07-11T08:35:49Z</dcterms:modified>
</cp:coreProperties>
</file>